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400" activeTab="2"/>
  </bookViews>
  <sheets>
    <sheet name="Титульный лист ФП форм №1" sheetId="1" r:id="rId1"/>
    <sheet name="Пояснения к ф №1" sheetId="2" r:id="rId2"/>
    <sheet name="Финплан, ф №1" sheetId="3" r:id="rId3"/>
    <sheet name="лист" sheetId="4" r:id="rId4"/>
  </sheets>
  <definedNames>
    <definedName name="_xlnm.Print_Area" localSheetId="1">'Пояснения к ф №1'!$A$1:$I$46</definedName>
    <definedName name="_xlnm.Print_Area" localSheetId="0">'Титульный лист ФП форм №1'!$A$1:$J$46</definedName>
    <definedName name="_xlnm.Print_Area" localSheetId="2">'Финплан, ф №1'!$B$1:$U$36</definedName>
  </definedNames>
  <calcPr fullCalcOnLoad="1"/>
</workbook>
</file>

<file path=xl/sharedStrings.xml><?xml version="1.0" encoding="utf-8"?>
<sst xmlns="http://schemas.openxmlformats.org/spreadsheetml/2006/main" count="153" uniqueCount="120">
  <si>
    <t>руб., коп.</t>
  </si>
  <si>
    <t>№ п/п</t>
  </si>
  <si>
    <t>ПЕРВЫЙ год планового периода</t>
  </si>
  <si>
    <t>ВТОРОЙ год планового периода</t>
  </si>
  <si>
    <t>ТРЕТИЙ год планового периода</t>
  </si>
  <si>
    <t>ВСЕГО</t>
  </si>
  <si>
    <t>в том числе</t>
  </si>
  <si>
    <t>Целевые субсидии</t>
  </si>
  <si>
    <t>Поступления от иной,  приносящей доход деятельности</t>
  </si>
  <si>
    <t>ДОХОДЫ</t>
  </si>
  <si>
    <t xml:space="preserve">Остаток средств </t>
  </si>
  <si>
    <t xml:space="preserve">Поступления </t>
  </si>
  <si>
    <t>РАСХОДЫ</t>
  </si>
  <si>
    <t>Заработная плата</t>
  </si>
  <si>
    <t>основного персонала</t>
  </si>
  <si>
    <t>вспомогательного персонала</t>
  </si>
  <si>
    <t>руководящего персонала</t>
  </si>
  <si>
    <t>Начисления на оплату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</si>
  <si>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</si>
  <si>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</si>
  <si>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</si>
  <si>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</si>
  <si>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Приобретение основных средств</t>
  </si>
  <si>
    <t>Приобретение материальных активов</t>
  </si>
  <si>
    <t>Приобретение материальных запасов</t>
  </si>
  <si>
    <t>Приобретение ценных бумаг*</t>
  </si>
  <si>
    <t>13.1.</t>
  </si>
  <si>
    <t>Затраты на обеспечение компенсацией по книгоиздательской продукции педагогических работников</t>
  </si>
  <si>
    <t>13.2.</t>
  </si>
  <si>
    <t>Прочие расходы</t>
  </si>
  <si>
    <t>Объем субсидий</t>
  </si>
  <si>
    <t>* для государственных автономных учреждений, а также государственных бюджетных учреждений в случаях, установленных законодательством Ульяновской области</t>
  </si>
  <si>
    <r>
      <t xml:space="preserve">Оплата договоров </t>
    </r>
    <r>
      <rPr>
        <sz val="8"/>
        <color indexed="8"/>
        <rFont val="Calibri"/>
        <family val="2"/>
      </rPr>
      <t>гражданско-правового характера, заключенных с физическими лицами</t>
    </r>
  </si>
  <si>
    <r>
      <t xml:space="preserve">Арендная плата </t>
    </r>
    <r>
      <rPr>
        <sz val="8"/>
        <color indexed="8"/>
        <rFont val="Calibri"/>
        <family val="2"/>
      </rPr>
      <t>за пользование имуществом</t>
    </r>
  </si>
  <si>
    <t>Затраты на выплату стипендий обучающимся в учреждениях профессионального образования</t>
  </si>
  <si>
    <t>1. Цели деятельности учреждения</t>
  </si>
  <si>
    <t>2. Виды деятельности учреждения</t>
  </si>
  <si>
    <t>3. Перечень основных видов услуг</t>
  </si>
  <si>
    <t>4. Общая балансовая стоимость недвижимого государственного имущества</t>
  </si>
  <si>
    <t>рублей</t>
  </si>
  <si>
    <t>в том числе балансовая стоимость особо ценного недвижимого имущества</t>
  </si>
  <si>
    <t>5. Общая балансовая стоимость движимого государственного имущества</t>
  </si>
  <si>
    <t>в том числе балансовая стоимость особо ценного движимого имущества</t>
  </si>
  <si>
    <t>6. Показатели финансового состояния учреждения</t>
  </si>
  <si>
    <t>Наименование показателя</t>
  </si>
  <si>
    <t>Сумма , тыс.руб.</t>
  </si>
  <si>
    <t>Нефинансовые активы, всего</t>
  </si>
  <si>
    <t>из них:</t>
  </si>
  <si>
    <t>Недвижимое имущество</t>
  </si>
  <si>
    <t>Особо ценное движимое имущество</t>
  </si>
  <si>
    <t>Финансовые активы, всего</t>
  </si>
  <si>
    <t>Дебиторская задолженность</t>
  </si>
  <si>
    <t>Обязательства, всего</t>
  </si>
  <si>
    <t>Кредиторская задолженность , всего</t>
  </si>
  <si>
    <t>в том числе :</t>
  </si>
  <si>
    <t>Просроченная кредиторская задолженность</t>
  </si>
  <si>
    <t>7. Показатели по поступлениям и выплатам учреждения</t>
  </si>
  <si>
    <t>Остаток средств, всего</t>
  </si>
  <si>
    <t>По счетам, открытым в кредитных организациях</t>
  </si>
  <si>
    <t>Поступления, всего</t>
  </si>
  <si>
    <t>формула</t>
  </si>
  <si>
    <t>Выплаты , всего</t>
  </si>
  <si>
    <t>Остаток средств</t>
  </si>
  <si>
    <t>Справочно:</t>
  </si>
  <si>
    <t>Объем публичных обязательств</t>
  </si>
  <si>
    <t>СОГЛАСОВАНО:</t>
  </si>
  <si>
    <t>УТВЕРЖДАЮ:</t>
  </si>
  <si>
    <t xml:space="preserve">в сумме </t>
  </si>
  <si>
    <t>руб,коп</t>
  </si>
  <si>
    <t>Директор</t>
  </si>
  <si>
    <t>(ФИО)</t>
  </si>
  <si>
    <t>"______"</t>
  </si>
  <si>
    <t>20____г.</t>
  </si>
  <si>
    <t>Финансово-хозяйственной деятельности</t>
  </si>
  <si>
    <t>(наименование учреждения)</t>
  </si>
  <si>
    <t>Ульяновской области</t>
  </si>
  <si>
    <t>Адрес</t>
  </si>
  <si>
    <t>Код получателя</t>
  </si>
  <si>
    <t xml:space="preserve">бюджетных средств по </t>
  </si>
  <si>
    <t>ОКОПО</t>
  </si>
  <si>
    <t>Учредитель</t>
  </si>
  <si>
    <t>Раздел, подраздел</t>
  </si>
  <si>
    <t>Целевая статья</t>
  </si>
  <si>
    <t>Вид расходов</t>
  </si>
  <si>
    <t>ИНН</t>
  </si>
  <si>
    <t>Расчетный счет</t>
  </si>
  <si>
    <t>(основной)</t>
  </si>
  <si>
    <t>Наименование банка</t>
  </si>
  <si>
    <t>ГРКЦ ГУ Банка России по Ульяновской области, г.Ульяновск</t>
  </si>
  <si>
    <t>БИК банка</t>
  </si>
  <si>
    <t xml:space="preserve">Корреспондирующий </t>
  </si>
  <si>
    <t>счет банка</t>
  </si>
  <si>
    <t>Лицевой счет</t>
  </si>
  <si>
    <t>Единица измерения</t>
  </si>
  <si>
    <t>Код по ОКЕИ</t>
  </si>
  <si>
    <t>И.В. Балашова</t>
  </si>
  <si>
    <r>
      <t xml:space="preserve">Налоги, </t>
    </r>
    <r>
      <rPr>
        <sz val="8"/>
        <color indexed="8"/>
        <rFont val="Calibri"/>
        <family val="2"/>
      </rPr>
      <t>включаемые в налогооблагаемую базу, прочие расходы</t>
    </r>
  </si>
  <si>
    <t>Заместитель министра образования и науки</t>
  </si>
  <si>
    <r>
      <t xml:space="preserve"> на 20</t>
    </r>
    <r>
      <rPr>
        <sz val="16"/>
        <color indexed="10"/>
        <rFont val="Calibri"/>
        <family val="2"/>
      </rPr>
      <t>14</t>
    </r>
    <r>
      <rPr>
        <sz val="16"/>
        <color indexed="8"/>
        <rFont val="Calibri"/>
        <family val="2"/>
      </rPr>
      <t xml:space="preserve"> год и плановый период  20</t>
    </r>
    <r>
      <rPr>
        <sz val="16"/>
        <color indexed="10"/>
        <rFont val="Calibri"/>
        <family val="2"/>
      </rPr>
      <t>15</t>
    </r>
    <r>
      <rPr>
        <sz val="16"/>
        <color indexed="8"/>
        <rFont val="Calibri"/>
        <family val="2"/>
      </rPr>
      <t>- 20</t>
    </r>
    <r>
      <rPr>
        <sz val="16"/>
        <color indexed="10"/>
        <rFont val="Calibri"/>
        <family val="2"/>
      </rPr>
      <t xml:space="preserve">16 </t>
    </r>
    <r>
      <rPr>
        <sz val="16"/>
        <color indexed="8"/>
        <rFont val="Calibri"/>
        <family val="2"/>
      </rPr>
      <t>года</t>
    </r>
  </si>
  <si>
    <t>Министерство образования и науки Ульяновской области</t>
  </si>
  <si>
    <t>611, 612, 321</t>
  </si>
  <si>
    <t>Дополнительное образование</t>
  </si>
  <si>
    <t>Субсидии на выполнениен государственного задания СПО: подготовка специалистов среднего звена</t>
  </si>
  <si>
    <t>Субсидии на выполнениен государственного задания СПО: подготовка квалифицированных рабочих (служащих)</t>
  </si>
  <si>
    <t>Гл.Бухгалтер</t>
  </si>
  <si>
    <t>пособия по социальной помощи населению</t>
  </si>
  <si>
    <t>стипендия</t>
  </si>
  <si>
    <t>По лицевым счетам, открытым в областном территориальном органе казначейства или финансовом органе Ульяновской области</t>
  </si>
  <si>
    <t>Л.А. Симакова</t>
  </si>
  <si>
    <t>433870., Ульяновская область,р.п. Новоспасское, ул. Механизации, д.1</t>
  </si>
  <si>
    <t>02524925</t>
  </si>
  <si>
    <t>40601810573084000001</t>
  </si>
  <si>
    <t>047308001</t>
  </si>
  <si>
    <t>Оказание образовательных услуг</t>
  </si>
  <si>
    <t>Семенова Е.В.</t>
  </si>
  <si>
    <t>ОГБОУ СПО ТТ в р.п. Новоспасское</t>
  </si>
  <si>
    <t>Подготовка квалифицированных рабочих в соответствии с Перечнем профессий среднего профессионального образования</t>
  </si>
  <si>
    <t>Организация среднего профессионального образования</t>
  </si>
  <si>
    <t>Министерство финансов Ульяновской области (ОГБОУ СПО ТТ в р.п. Новоспасское)</t>
  </si>
  <si>
    <t xml:space="preserve"> ПЛАН №1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</si>
</sst>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  <numFmt numFmtId="171" formatCode="0.000"/>
    <numFmt numFmtId="172" formatCode="0.0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2"/>
      <name val="Calibri"/>
      <family val="2"/>
    </font>
    <font>
      <i/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12"/>
      <name val="Arial Black"/>
      <family val="2"/>
    </font>
    <font>
      <b/>
      <sz val="10"/>
      <name val="Arial Black"/>
      <family val="2"/>
    </font>
    <font>
      <b/>
      <sz val="10"/>
      <color indexed="8"/>
      <name val="Arial Black"/>
      <family val="2"/>
    </font>
    <font>
      <b/>
      <i/>
      <sz val="10"/>
      <color indexed="8"/>
      <name val="Arial Black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9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6" fontId="0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3" fontId="24" fillId="24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wrapText="1" shrinkToFi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3" fontId="20" fillId="0" borderId="0" xfId="0" applyNumberFormat="1" applyFont="1" applyAlignment="1">
      <alignment/>
    </xf>
    <xf numFmtId="0" fontId="29" fillId="0" borderId="0" xfId="52">
      <alignment/>
      <protection/>
    </xf>
    <xf numFmtId="170" fontId="29" fillId="0" borderId="0" xfId="52" applyNumberFormat="1">
      <alignment/>
      <protection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15" xfId="0" applyFont="1" applyBorder="1" applyAlignment="1">
      <alignment vertical="top"/>
    </xf>
    <xf numFmtId="0" fontId="15" fillId="25" borderId="0" xfId="0" applyFont="1" applyFill="1" applyAlignment="1">
      <alignment/>
    </xf>
    <xf numFmtId="0" fontId="8" fillId="0" borderId="0" xfId="0" applyFont="1" applyAlignment="1">
      <alignment/>
    </xf>
    <xf numFmtId="0" fontId="32" fillId="0" borderId="15" xfId="0" applyFont="1" applyBorder="1" applyAlignment="1">
      <alignment horizontal="left"/>
    </xf>
    <xf numFmtId="0" fontId="32" fillId="0" borderId="15" xfId="0" applyFont="1" applyBorder="1" applyAlignment="1">
      <alignment/>
    </xf>
    <xf numFmtId="0" fontId="15" fillId="26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6" xfId="0" applyBorder="1" applyAlignment="1">
      <alignment/>
    </xf>
    <xf numFmtId="0" fontId="15" fillId="0" borderId="15" xfId="0" applyFont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0" xfId="0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5" fillId="0" borderId="15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0" fontId="15" fillId="0" borderId="0" xfId="0" applyFont="1" applyAlignment="1">
      <alignment/>
    </xf>
    <xf numFmtId="0" fontId="0" fillId="0" borderId="15" xfId="0" applyBorder="1" applyAlignment="1">
      <alignment/>
    </xf>
    <xf numFmtId="0" fontId="29" fillId="0" borderId="0" xfId="52" applyBorder="1">
      <alignment/>
      <protection/>
    </xf>
    <xf numFmtId="0" fontId="31" fillId="0" borderId="0" xfId="52" applyFont="1" applyBorder="1">
      <alignment/>
      <protection/>
    </xf>
    <xf numFmtId="0" fontId="29" fillId="0" borderId="0" xfId="52" applyBorder="1" applyAlignment="1">
      <alignment horizontal="center"/>
      <protection/>
    </xf>
    <xf numFmtId="170" fontId="29" fillId="0" borderId="0" xfId="52" applyNumberFormat="1" applyBorder="1">
      <alignment/>
      <protection/>
    </xf>
    <xf numFmtId="4" fontId="8" fillId="24" borderId="13" xfId="0" applyNumberFormat="1" applyFont="1" applyFill="1" applyBorder="1" applyAlignment="1">
      <alignment/>
    </xf>
    <xf numFmtId="4" fontId="8" fillId="24" borderId="13" xfId="0" applyNumberFormat="1" applyFont="1" applyFill="1" applyBorder="1" applyAlignment="1">
      <alignment horizontal="right" vertical="center"/>
    </xf>
    <xf numFmtId="4" fontId="8" fillId="24" borderId="10" xfId="0" applyNumberFormat="1" applyFont="1" applyFill="1" applyBorder="1" applyAlignment="1">
      <alignment horizontal="right" vertical="center"/>
    </xf>
    <xf numFmtId="4" fontId="8" fillId="24" borderId="11" xfId="0" applyNumberFormat="1" applyFont="1" applyFill="1" applyBorder="1" applyAlignment="1">
      <alignment horizontal="right" vertical="center"/>
    </xf>
    <xf numFmtId="4" fontId="0" fillId="24" borderId="10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4" fontId="23" fillId="24" borderId="13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8" fillId="24" borderId="18" xfId="0" applyNumberFormat="1" applyFont="1" applyFill="1" applyBorder="1" applyAlignment="1">
      <alignment horizontal="right" vertical="center" wrapText="1"/>
    </xf>
    <xf numFmtId="4" fontId="8" fillId="24" borderId="19" xfId="0" applyNumberFormat="1" applyFont="1" applyFill="1" applyBorder="1" applyAlignment="1">
      <alignment horizontal="right" vertical="center" wrapText="1"/>
    </xf>
    <xf numFmtId="4" fontId="8" fillId="24" borderId="20" xfId="0" applyNumberFormat="1" applyFont="1" applyFill="1" applyBorder="1" applyAlignment="1">
      <alignment horizontal="right" vertical="center" wrapText="1"/>
    </xf>
    <xf numFmtId="3" fontId="36" fillId="24" borderId="0" xfId="0" applyNumberFormat="1" applyFont="1" applyFill="1" applyAlignment="1">
      <alignment/>
    </xf>
    <xf numFmtId="4" fontId="0" fillId="24" borderId="12" xfId="0" applyNumberFormat="1" applyFill="1" applyBorder="1" applyAlignment="1">
      <alignment horizontal="center" vertical="center"/>
    </xf>
    <xf numFmtId="4" fontId="0" fillId="24" borderId="21" xfId="0" applyNumberForma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15" fillId="0" borderId="15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171" fontId="2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left" wrapText="1" shrinkToFit="1"/>
    </xf>
    <xf numFmtId="0" fontId="37" fillId="0" borderId="15" xfId="0" applyFont="1" applyBorder="1" applyAlignment="1">
      <alignment horizontal="left" vertical="top" wrapText="1" shrinkToFit="1"/>
    </xf>
    <xf numFmtId="0" fontId="37" fillId="0" borderId="15" xfId="0" applyFont="1" applyBorder="1" applyAlignment="1">
      <alignment horizontal="left" vertical="top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 wrapText="1" shrinkToFit="1"/>
    </xf>
    <xf numFmtId="0" fontId="0" fillId="0" borderId="16" xfId="0" applyBorder="1" applyAlignment="1">
      <alignment horizontal="right" wrapText="1" shrinkToFit="1"/>
    </xf>
    <xf numFmtId="0" fontId="0" fillId="0" borderId="21" xfId="0" applyBorder="1" applyAlignment="1">
      <alignment horizontal="right" wrapText="1" shrinkToFit="1"/>
    </xf>
    <xf numFmtId="4" fontId="22" fillId="24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2" fontId="22" fillId="0" borderId="10" xfId="0" applyNumberFormat="1" applyFont="1" applyBorder="1" applyAlignment="1">
      <alignment horizontal="center"/>
    </xf>
    <xf numFmtId="4" fontId="20" fillId="24" borderId="22" xfId="0" applyNumberFormat="1" applyFont="1" applyFill="1" applyBorder="1" applyAlignment="1">
      <alignment horizontal="center" vertical="center" wrapText="1"/>
    </xf>
    <xf numFmtId="4" fontId="20" fillId="24" borderId="2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убличные обязательства 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85" zoomScaleSheetLayoutView="85" zoomScalePageLayoutView="0" workbookViewId="0" topLeftCell="A13">
      <selection activeCell="A14" sqref="A14:J14"/>
    </sheetView>
  </sheetViews>
  <sheetFormatPr defaultColWidth="9.140625" defaultRowHeight="15"/>
  <cols>
    <col min="4" max="4" width="11.28125" style="0" bestFit="1" customWidth="1"/>
    <col min="6" max="6" width="6.421875" style="0" customWidth="1"/>
    <col min="7" max="7" width="9.8515625" style="0" customWidth="1"/>
    <col min="9" max="9" width="10.140625" style="0" customWidth="1"/>
    <col min="10" max="10" width="10.421875" style="0" customWidth="1"/>
  </cols>
  <sheetData>
    <row r="1" spans="1:7" s="50" customFormat="1" ht="18.75">
      <c r="A1" s="50" t="s">
        <v>65</v>
      </c>
      <c r="G1" s="50" t="s">
        <v>66</v>
      </c>
    </row>
    <row r="2" spans="1:11" ht="15">
      <c r="A2" s="41" t="s">
        <v>97</v>
      </c>
      <c r="B2" s="41"/>
      <c r="C2" s="41"/>
      <c r="D2" s="41"/>
      <c r="G2" t="s">
        <v>67</v>
      </c>
      <c r="H2" s="82">
        <f>'Финплан, ф №1'!D8</f>
        <v>11034300</v>
      </c>
      <c r="I2" s="83"/>
      <c r="J2" t="s">
        <v>68</v>
      </c>
      <c r="K2" s="49" t="s">
        <v>60</v>
      </c>
    </row>
    <row r="3" spans="1:10" ht="15">
      <c r="A3" s="51" t="s">
        <v>75</v>
      </c>
      <c r="B3" s="51"/>
      <c r="C3" s="51"/>
      <c r="D3" s="51"/>
      <c r="G3" t="s">
        <v>69</v>
      </c>
      <c r="H3" s="52" t="s">
        <v>115</v>
      </c>
      <c r="I3" s="41"/>
      <c r="J3" s="41"/>
    </row>
    <row r="4" spans="1:4" ht="15">
      <c r="A4" s="51"/>
      <c r="B4" s="51"/>
      <c r="C4" s="51"/>
      <c r="D4" s="51"/>
    </row>
    <row r="5" spans="1:10" ht="15">
      <c r="A5" s="41"/>
      <c r="B5" s="41"/>
      <c r="C5" s="41" t="s">
        <v>95</v>
      </c>
      <c r="D5" s="40"/>
      <c r="E5" s="42"/>
      <c r="G5" s="41"/>
      <c r="H5" s="41"/>
      <c r="I5" s="48" t="s">
        <v>108</v>
      </c>
      <c r="J5" s="41"/>
    </row>
    <row r="6" spans="3:10" s="26" customFormat="1" ht="11.25">
      <c r="C6" s="86" t="s">
        <v>70</v>
      </c>
      <c r="D6" s="86"/>
      <c r="E6" s="87"/>
      <c r="I6" s="86" t="s">
        <v>70</v>
      </c>
      <c r="J6" s="86"/>
    </row>
    <row r="7" spans="1:10" ht="15">
      <c r="A7" s="53" t="s">
        <v>71</v>
      </c>
      <c r="B7" s="54"/>
      <c r="C7" s="54"/>
      <c r="D7" s="55" t="s">
        <v>72</v>
      </c>
      <c r="G7" s="53" t="s">
        <v>71</v>
      </c>
      <c r="H7" s="54"/>
      <c r="I7" s="54"/>
      <c r="J7" s="55" t="s">
        <v>72</v>
      </c>
    </row>
    <row r="13" spans="1:10" s="56" customFormat="1" ht="21">
      <c r="A13" s="88" t="s">
        <v>119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s="56" customFormat="1" ht="21">
      <c r="A14" s="84" t="s">
        <v>73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0" s="56" customFormat="1" ht="21">
      <c r="A15" s="90" t="s">
        <v>115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4:7" s="26" customFormat="1" ht="11.25">
      <c r="D16" s="89" t="s">
        <v>74</v>
      </c>
      <c r="E16" s="89"/>
      <c r="F16" s="89"/>
      <c r="G16" s="89"/>
    </row>
    <row r="17" spans="2:11" s="26" customFormat="1" ht="10.5" customHeight="1">
      <c r="B17" s="58"/>
      <c r="C17" s="58"/>
      <c r="D17" s="84"/>
      <c r="E17" s="84"/>
      <c r="F17" s="84"/>
      <c r="G17" s="84"/>
      <c r="H17" s="58"/>
      <c r="I17" s="58"/>
      <c r="J17" s="58"/>
      <c r="K17" s="58"/>
    </row>
    <row r="18" spans="1:10" s="56" customFormat="1" ht="16.5" customHeight="1">
      <c r="A18" s="84" t="s">
        <v>98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s="56" customFormat="1" ht="21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1" spans="1:10" ht="15">
      <c r="A21" t="s">
        <v>76</v>
      </c>
      <c r="B21" s="42"/>
      <c r="C21" s="52" t="s">
        <v>109</v>
      </c>
      <c r="D21" s="41"/>
      <c r="E21" s="41"/>
      <c r="F21" s="41"/>
      <c r="G21" s="41"/>
      <c r="H21" s="41"/>
      <c r="I21" s="41"/>
      <c r="J21" s="41"/>
    </row>
    <row r="22" ht="15">
      <c r="A22" t="s">
        <v>77</v>
      </c>
    </row>
    <row r="23" ht="15">
      <c r="A23" t="s">
        <v>78</v>
      </c>
    </row>
    <row r="24" spans="1:10" ht="15">
      <c r="A24" t="s">
        <v>79</v>
      </c>
      <c r="D24" s="59" t="s">
        <v>110</v>
      </c>
      <c r="E24" s="41"/>
      <c r="F24" s="41"/>
      <c r="G24" s="41"/>
      <c r="H24" s="41"/>
      <c r="I24" s="41"/>
      <c r="J24" s="41"/>
    </row>
    <row r="26" spans="1:10" ht="15">
      <c r="A26" t="s">
        <v>80</v>
      </c>
      <c r="C26" s="41" t="s">
        <v>99</v>
      </c>
      <c r="D26" s="41"/>
      <c r="E26" s="41"/>
      <c r="F26" s="41"/>
      <c r="G26" s="41"/>
      <c r="H26" s="41"/>
      <c r="I26" s="41"/>
      <c r="J26" s="41"/>
    </row>
    <row r="28" spans="1:10" ht="15">
      <c r="A28" t="s">
        <v>81</v>
      </c>
      <c r="D28" s="41">
        <v>273.0704</v>
      </c>
      <c r="E28" s="41"/>
      <c r="F28" s="41"/>
      <c r="G28" s="41"/>
      <c r="H28" s="41"/>
      <c r="I28" s="41"/>
      <c r="J28" s="41"/>
    </row>
    <row r="29" spans="1:10" ht="15">
      <c r="A29" t="s">
        <v>82</v>
      </c>
      <c r="D29" s="51">
        <v>4270000</v>
      </c>
      <c r="E29" s="51"/>
      <c r="F29" s="51"/>
      <c r="G29" s="51"/>
      <c r="H29" s="51"/>
      <c r="I29" s="51"/>
      <c r="J29" s="51"/>
    </row>
    <row r="30" spans="1:10" ht="15">
      <c r="A30" t="s">
        <v>83</v>
      </c>
      <c r="D30" s="60" t="s">
        <v>100</v>
      </c>
      <c r="E30" s="51"/>
      <c r="F30" s="51"/>
      <c r="G30" s="51"/>
      <c r="H30" s="51"/>
      <c r="I30" s="51"/>
      <c r="J30" s="51"/>
    </row>
    <row r="32" spans="1:10" ht="15">
      <c r="A32" t="s">
        <v>84</v>
      </c>
      <c r="D32" s="52">
        <v>7313001855</v>
      </c>
      <c r="E32" s="41"/>
      <c r="F32" s="41"/>
      <c r="G32" s="41"/>
      <c r="H32" s="41"/>
      <c r="I32" s="41"/>
      <c r="J32" s="41"/>
    </row>
    <row r="34" spans="1:10" ht="15">
      <c r="A34" t="s">
        <v>85</v>
      </c>
      <c r="D34" s="85" t="s">
        <v>111</v>
      </c>
      <c r="E34" s="85"/>
      <c r="F34" s="85"/>
      <c r="G34" s="41"/>
      <c r="H34" s="41"/>
      <c r="I34" s="41"/>
      <c r="J34" s="41"/>
    </row>
    <row r="35" s="26" customFormat="1" ht="11.25">
      <c r="A35" s="26" t="s">
        <v>86</v>
      </c>
    </row>
    <row r="36" spans="1:10" ht="15">
      <c r="A36" t="s">
        <v>87</v>
      </c>
      <c r="D36" s="52" t="s">
        <v>88</v>
      </c>
      <c r="E36" s="41"/>
      <c r="F36" s="41"/>
      <c r="G36" s="41"/>
      <c r="H36" s="41"/>
      <c r="I36" s="41"/>
      <c r="J36" s="41"/>
    </row>
    <row r="38" spans="1:10" ht="15">
      <c r="A38" t="s">
        <v>89</v>
      </c>
      <c r="D38" s="59" t="s">
        <v>112</v>
      </c>
      <c r="E38" s="41"/>
      <c r="F38" s="41"/>
      <c r="G38" s="41"/>
      <c r="H38" s="41"/>
      <c r="I38" s="41"/>
      <c r="J38" s="41"/>
    </row>
    <row r="39" ht="15">
      <c r="A39" t="s">
        <v>90</v>
      </c>
    </row>
    <row r="40" ht="15">
      <c r="A40" t="s">
        <v>91</v>
      </c>
    </row>
    <row r="42" spans="1:4" ht="15">
      <c r="A42" t="s">
        <v>92</v>
      </c>
      <c r="D42" s="61" t="s">
        <v>118</v>
      </c>
    </row>
    <row r="43" spans="4:10" ht="15">
      <c r="D43" s="52"/>
      <c r="E43" s="41"/>
      <c r="F43" s="41"/>
      <c r="G43" s="41"/>
      <c r="H43" s="41"/>
      <c r="I43" s="41"/>
      <c r="J43" s="41"/>
    </row>
    <row r="44" spans="1:4" ht="15">
      <c r="A44" t="s">
        <v>93</v>
      </c>
      <c r="D44" t="s">
        <v>0</v>
      </c>
    </row>
    <row r="46" spans="1:10" ht="15">
      <c r="A46" t="s">
        <v>94</v>
      </c>
      <c r="D46" s="41">
        <v>383</v>
      </c>
      <c r="E46" s="41"/>
      <c r="F46" s="41"/>
      <c r="G46" s="41"/>
      <c r="H46" s="41"/>
      <c r="I46" s="41"/>
      <c r="J46" s="41"/>
    </row>
  </sheetData>
  <sheetProtection/>
  <mergeCells count="10">
    <mergeCell ref="H2:I2"/>
    <mergeCell ref="A18:J18"/>
    <mergeCell ref="D34:F34"/>
    <mergeCell ref="C6:E6"/>
    <mergeCell ref="I6:J6"/>
    <mergeCell ref="A13:J13"/>
    <mergeCell ref="A14:J14"/>
    <mergeCell ref="D16:G16"/>
    <mergeCell ref="A15:J15"/>
    <mergeCell ref="D17:G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5" zoomScaleSheetLayoutView="85" workbookViewId="0" topLeftCell="A1">
      <selection activeCell="F38" sqref="F38:G38"/>
    </sheetView>
  </sheetViews>
  <sheetFormatPr defaultColWidth="9.140625" defaultRowHeight="15"/>
  <cols>
    <col min="1" max="3" width="11.00390625" style="0" customWidth="1"/>
    <col min="9" max="9" width="3.8515625" style="0" customWidth="1"/>
  </cols>
  <sheetData>
    <row r="1" spans="1:9" ht="42.75" customHeight="1">
      <c r="A1" s="40" t="s">
        <v>35</v>
      </c>
      <c r="B1" s="41"/>
      <c r="C1" s="41"/>
      <c r="D1" s="96" t="s">
        <v>116</v>
      </c>
      <c r="E1" s="96"/>
      <c r="F1" s="96"/>
      <c r="G1" s="96"/>
      <c r="H1" s="96"/>
      <c r="I1" s="96"/>
    </row>
    <row r="2" spans="4:9" ht="9.75" customHeight="1">
      <c r="D2" s="42"/>
      <c r="E2" s="42"/>
      <c r="F2" s="42"/>
      <c r="G2" s="42"/>
      <c r="H2" s="42"/>
      <c r="I2" s="42"/>
    </row>
    <row r="3" spans="1:9" ht="42" customHeight="1">
      <c r="A3" s="40" t="s">
        <v>36</v>
      </c>
      <c r="B3" s="41"/>
      <c r="C3" s="41"/>
      <c r="D3" s="97" t="s">
        <v>113</v>
      </c>
      <c r="E3" s="98"/>
      <c r="F3" s="98"/>
      <c r="G3" s="98"/>
      <c r="H3" s="98"/>
      <c r="I3" s="98"/>
    </row>
    <row r="4" spans="4:9" ht="11.25" customHeight="1">
      <c r="D4" s="43"/>
      <c r="E4" s="43"/>
      <c r="F4" s="43"/>
      <c r="G4" s="43"/>
      <c r="H4" s="43"/>
      <c r="I4" s="43"/>
    </row>
    <row r="5" spans="1:13" ht="36" customHeight="1">
      <c r="A5" s="44" t="s">
        <v>37</v>
      </c>
      <c r="B5" s="41"/>
      <c r="C5" s="41"/>
      <c r="D5" s="97" t="s">
        <v>117</v>
      </c>
      <c r="E5" s="98"/>
      <c r="F5" s="98"/>
      <c r="G5" s="98"/>
      <c r="H5" s="98"/>
      <c r="I5" s="98"/>
      <c r="J5" s="45"/>
      <c r="K5" s="45"/>
      <c r="L5" s="45"/>
      <c r="M5" s="45"/>
    </row>
    <row r="6" ht="15">
      <c r="A6" s="46" t="s">
        <v>38</v>
      </c>
    </row>
    <row r="7" spans="1:9" ht="15">
      <c r="A7" s="47">
        <v>76652865.2</v>
      </c>
      <c r="B7" s="41" t="s">
        <v>39</v>
      </c>
      <c r="C7" s="41"/>
      <c r="D7" s="41"/>
      <c r="E7" s="41"/>
      <c r="F7" s="41"/>
      <c r="G7" s="41"/>
      <c r="H7" s="41"/>
      <c r="I7" s="41"/>
    </row>
    <row r="8" spans="1:9" ht="15">
      <c r="A8" s="43" t="s">
        <v>40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1">
        <v>76652865.2</v>
      </c>
      <c r="B9" s="41"/>
      <c r="C9" s="41"/>
      <c r="D9" s="41"/>
      <c r="E9" s="41"/>
      <c r="F9" s="41"/>
      <c r="G9" s="41"/>
      <c r="H9" s="41"/>
      <c r="I9" s="41"/>
    </row>
    <row r="10" spans="1:9" ht="18.75" customHeight="1">
      <c r="A10" s="46" t="s">
        <v>41</v>
      </c>
      <c r="B10" s="41"/>
      <c r="C10" s="41"/>
      <c r="D10" s="41"/>
      <c r="E10" s="41"/>
      <c r="F10" s="41"/>
      <c r="G10" s="41"/>
      <c r="H10" s="41"/>
      <c r="I10" s="41"/>
    </row>
    <row r="11" spans="1:9" ht="15">
      <c r="A11" s="62">
        <v>11063024.6</v>
      </c>
      <c r="B11" s="41"/>
      <c r="C11" s="41"/>
      <c r="D11" s="41"/>
      <c r="E11" s="41"/>
      <c r="F11" s="41"/>
      <c r="G11" s="41"/>
      <c r="H11" s="41"/>
      <c r="I11" s="41"/>
    </row>
    <row r="12" ht="15">
      <c r="A12" t="s">
        <v>42</v>
      </c>
    </row>
    <row r="13" spans="1:4" ht="13.5" customHeight="1">
      <c r="A13" s="41">
        <v>1726500.31</v>
      </c>
      <c r="B13" s="41"/>
      <c r="C13" s="41"/>
      <c r="D13" s="41"/>
    </row>
    <row r="14" spans="1:4" ht="8.25" customHeight="1">
      <c r="A14" s="42"/>
      <c r="B14" s="42"/>
      <c r="C14" s="42"/>
      <c r="D14" s="42"/>
    </row>
    <row r="15" ht="15">
      <c r="A15" s="46" t="s">
        <v>43</v>
      </c>
    </row>
    <row r="16" ht="7.5" customHeight="1"/>
    <row r="17" spans="1:7" ht="15">
      <c r="A17" s="99" t="s">
        <v>44</v>
      </c>
      <c r="B17" s="99"/>
      <c r="C17" s="99"/>
      <c r="D17" s="99"/>
      <c r="E17" s="99"/>
      <c r="F17" s="99" t="s">
        <v>45</v>
      </c>
      <c r="G17" s="99"/>
    </row>
    <row r="18" spans="1:7" ht="15">
      <c r="A18" s="100" t="s">
        <v>46</v>
      </c>
      <c r="B18" s="100"/>
      <c r="C18" s="100"/>
      <c r="D18" s="100"/>
      <c r="E18" s="100"/>
      <c r="F18" s="101">
        <v>87715.89</v>
      </c>
      <c r="G18" s="101"/>
    </row>
    <row r="19" spans="1:7" ht="15">
      <c r="A19" s="102" t="s">
        <v>47</v>
      </c>
      <c r="B19" s="102"/>
      <c r="C19" s="102"/>
      <c r="D19" s="102"/>
      <c r="E19" s="102"/>
      <c r="F19" s="101"/>
      <c r="G19" s="101"/>
    </row>
    <row r="20" spans="1:7" ht="15">
      <c r="A20" s="102" t="s">
        <v>48</v>
      </c>
      <c r="B20" s="102"/>
      <c r="C20" s="102"/>
      <c r="D20" s="102"/>
      <c r="E20" s="102"/>
      <c r="F20" s="101">
        <v>76652.87</v>
      </c>
      <c r="G20" s="101"/>
    </row>
    <row r="21" spans="1:7" ht="15">
      <c r="A21" s="102" t="s">
        <v>49</v>
      </c>
      <c r="B21" s="102"/>
      <c r="C21" s="102"/>
      <c r="D21" s="102"/>
      <c r="E21" s="102"/>
      <c r="F21" s="99">
        <v>4166.99</v>
      </c>
      <c r="G21" s="99"/>
    </row>
    <row r="22" spans="1:7" ht="15">
      <c r="A22" s="100" t="s">
        <v>50</v>
      </c>
      <c r="B22" s="100"/>
      <c r="C22" s="100"/>
      <c r="D22" s="100"/>
      <c r="E22" s="100"/>
      <c r="F22" s="99">
        <v>105.7</v>
      </c>
      <c r="G22" s="99"/>
    </row>
    <row r="23" spans="1:7" ht="15">
      <c r="A23" s="102" t="s">
        <v>47</v>
      </c>
      <c r="B23" s="102"/>
      <c r="C23" s="102"/>
      <c r="D23" s="102"/>
      <c r="E23" s="102"/>
      <c r="F23" s="99"/>
      <c r="G23" s="99"/>
    </row>
    <row r="24" spans="1:7" ht="15">
      <c r="A24" s="102" t="s">
        <v>51</v>
      </c>
      <c r="B24" s="102"/>
      <c r="C24" s="102"/>
      <c r="D24" s="102"/>
      <c r="E24" s="102"/>
      <c r="F24" s="99">
        <v>28.18</v>
      </c>
      <c r="G24" s="99"/>
    </row>
    <row r="25" spans="1:7" ht="15">
      <c r="A25" s="100" t="s">
        <v>52</v>
      </c>
      <c r="B25" s="100"/>
      <c r="C25" s="100"/>
      <c r="D25" s="100"/>
      <c r="E25" s="100"/>
      <c r="F25" s="99"/>
      <c r="G25" s="99"/>
    </row>
    <row r="26" spans="1:7" ht="15">
      <c r="A26" s="102" t="s">
        <v>47</v>
      </c>
      <c r="B26" s="102"/>
      <c r="C26" s="102"/>
      <c r="D26" s="102"/>
      <c r="E26" s="102"/>
      <c r="F26" s="99"/>
      <c r="G26" s="99"/>
    </row>
    <row r="27" spans="1:7" ht="15">
      <c r="A27" s="102" t="s">
        <v>53</v>
      </c>
      <c r="B27" s="102"/>
      <c r="C27" s="102"/>
      <c r="D27" s="102"/>
      <c r="E27" s="102"/>
      <c r="F27" s="99">
        <v>534.3</v>
      </c>
      <c r="G27" s="99"/>
    </row>
    <row r="28" spans="1:7" ht="15">
      <c r="A28" s="99" t="s">
        <v>54</v>
      </c>
      <c r="B28" s="99"/>
      <c r="C28" s="99"/>
      <c r="D28" s="99"/>
      <c r="E28" s="99"/>
      <c r="F28" s="99"/>
      <c r="G28" s="99"/>
    </row>
    <row r="29" spans="1:7" ht="15">
      <c r="A29" s="102" t="s">
        <v>55</v>
      </c>
      <c r="B29" s="102"/>
      <c r="C29" s="102"/>
      <c r="D29" s="102"/>
      <c r="E29" s="102"/>
      <c r="F29" s="99">
        <v>552.4</v>
      </c>
      <c r="G29" s="99"/>
    </row>
    <row r="30" ht="9" customHeight="1"/>
    <row r="31" ht="3.75" customHeight="1"/>
    <row r="32" ht="15">
      <c r="A32" s="46" t="s">
        <v>56</v>
      </c>
    </row>
    <row r="33" ht="9" customHeight="1"/>
    <row r="34" spans="1:7" ht="15">
      <c r="A34" s="99" t="s">
        <v>44</v>
      </c>
      <c r="B34" s="99"/>
      <c r="C34" s="99"/>
      <c r="D34" s="99"/>
      <c r="E34" s="99"/>
      <c r="F34" s="99" t="s">
        <v>45</v>
      </c>
      <c r="G34" s="99"/>
    </row>
    <row r="35" spans="1:7" ht="15">
      <c r="A35" s="100" t="s">
        <v>57</v>
      </c>
      <c r="B35" s="100"/>
      <c r="C35" s="100"/>
      <c r="D35" s="100"/>
      <c r="E35" s="100"/>
      <c r="F35" s="99">
        <v>10</v>
      </c>
      <c r="G35" s="99"/>
    </row>
    <row r="36" spans="1:7" ht="15">
      <c r="A36" s="102" t="s">
        <v>54</v>
      </c>
      <c r="B36" s="102"/>
      <c r="C36" s="102"/>
      <c r="D36" s="102"/>
      <c r="E36" s="102"/>
      <c r="F36" s="99">
        <v>0</v>
      </c>
      <c r="G36" s="99"/>
    </row>
    <row r="37" spans="1:7" ht="42.75" customHeight="1">
      <c r="A37" s="103" t="s">
        <v>107</v>
      </c>
      <c r="B37" s="104"/>
      <c r="C37" s="104"/>
      <c r="D37" s="104"/>
      <c r="E37" s="105"/>
      <c r="F37" s="99">
        <v>10</v>
      </c>
      <c r="G37" s="99"/>
    </row>
    <row r="38" spans="1:7" ht="15">
      <c r="A38" s="102" t="s">
        <v>58</v>
      </c>
      <c r="B38" s="102"/>
      <c r="C38" s="102"/>
      <c r="D38" s="102"/>
      <c r="E38" s="102"/>
      <c r="F38" s="99">
        <v>0</v>
      </c>
      <c r="G38" s="99"/>
    </row>
    <row r="39" spans="1:10" ht="15">
      <c r="A39" s="100" t="s">
        <v>59</v>
      </c>
      <c r="B39" s="100"/>
      <c r="C39" s="100"/>
      <c r="D39" s="100"/>
      <c r="E39" s="100"/>
      <c r="F39" s="106">
        <f>'Финплан, ф №1'!D7/1000</f>
        <v>11024.3</v>
      </c>
      <c r="G39" s="106"/>
      <c r="J39" s="49" t="s">
        <v>60</v>
      </c>
    </row>
    <row r="40" spans="1:10" ht="15">
      <c r="A40" s="92" t="s">
        <v>61</v>
      </c>
      <c r="B40" s="93"/>
      <c r="C40" s="93"/>
      <c r="D40" s="93"/>
      <c r="E40" s="94"/>
      <c r="F40" s="106">
        <f>'Финплан, ф №1'!D8/1000</f>
        <v>11034.3</v>
      </c>
      <c r="G40" s="106"/>
      <c r="J40" s="49" t="s">
        <v>60</v>
      </c>
    </row>
    <row r="41" spans="1:7" ht="15">
      <c r="A41" s="92" t="s">
        <v>62</v>
      </c>
      <c r="B41" s="93"/>
      <c r="C41" s="93"/>
      <c r="D41" s="93"/>
      <c r="E41" s="94"/>
      <c r="F41" s="99">
        <v>0</v>
      </c>
      <c r="G41" s="99"/>
    </row>
    <row r="42" spans="1:7" ht="15">
      <c r="A42" s="107" t="s">
        <v>63</v>
      </c>
      <c r="B42" s="107"/>
      <c r="C42" s="107"/>
      <c r="D42" s="107"/>
      <c r="E42" s="107"/>
      <c r="F42" s="99"/>
      <c r="G42" s="99"/>
    </row>
    <row r="43" spans="1:7" ht="15">
      <c r="A43" s="92" t="s">
        <v>64</v>
      </c>
      <c r="B43" s="93"/>
      <c r="C43" s="93"/>
      <c r="D43" s="93"/>
      <c r="E43" s="94"/>
      <c r="F43" s="108">
        <f>F44+F45</f>
        <v>3064000</v>
      </c>
      <c r="G43" s="108"/>
    </row>
    <row r="44" spans="1:7" ht="15">
      <c r="A44" s="92" t="s">
        <v>105</v>
      </c>
      <c r="B44" s="93"/>
      <c r="C44" s="93"/>
      <c r="D44" s="93"/>
      <c r="E44" s="94"/>
      <c r="F44" s="95">
        <v>1512900</v>
      </c>
      <c r="G44" s="95"/>
    </row>
    <row r="45" spans="1:7" ht="15">
      <c r="A45" s="92" t="s">
        <v>106</v>
      </c>
      <c r="B45" s="93"/>
      <c r="C45" s="93"/>
      <c r="D45" s="93"/>
      <c r="E45" s="94"/>
      <c r="F45" s="95">
        <v>1551100</v>
      </c>
      <c r="G45" s="95"/>
    </row>
  </sheetData>
  <sheetProtection/>
  <mergeCells count="53">
    <mergeCell ref="A42:E42"/>
    <mergeCell ref="F42:G42"/>
    <mergeCell ref="A43:E43"/>
    <mergeCell ref="F43:G43"/>
    <mergeCell ref="A40:E40"/>
    <mergeCell ref="F40:G40"/>
    <mergeCell ref="A41:E41"/>
    <mergeCell ref="F41:G41"/>
    <mergeCell ref="A38:E38"/>
    <mergeCell ref="F38:G38"/>
    <mergeCell ref="A39:E39"/>
    <mergeCell ref="F39:G39"/>
    <mergeCell ref="A36:E36"/>
    <mergeCell ref="F36:G36"/>
    <mergeCell ref="A37:E37"/>
    <mergeCell ref="F37:G37"/>
    <mergeCell ref="A34:E34"/>
    <mergeCell ref="F34:G34"/>
    <mergeCell ref="A35:E35"/>
    <mergeCell ref="F35:G35"/>
    <mergeCell ref="A28:E28"/>
    <mergeCell ref="F28:G28"/>
    <mergeCell ref="A29:E29"/>
    <mergeCell ref="F29:G29"/>
    <mergeCell ref="A26:E26"/>
    <mergeCell ref="F26:G26"/>
    <mergeCell ref="A27:E27"/>
    <mergeCell ref="F27:G27"/>
    <mergeCell ref="A24:E24"/>
    <mergeCell ref="F24:G24"/>
    <mergeCell ref="A25:E25"/>
    <mergeCell ref="F25:G25"/>
    <mergeCell ref="A22:E22"/>
    <mergeCell ref="F22:G22"/>
    <mergeCell ref="A23:E23"/>
    <mergeCell ref="F23:G23"/>
    <mergeCell ref="A20:E20"/>
    <mergeCell ref="F20:G20"/>
    <mergeCell ref="A21:E21"/>
    <mergeCell ref="F21:G21"/>
    <mergeCell ref="A18:E18"/>
    <mergeCell ref="F18:G18"/>
    <mergeCell ref="A19:E19"/>
    <mergeCell ref="F19:G19"/>
    <mergeCell ref="D1:I1"/>
    <mergeCell ref="D3:I3"/>
    <mergeCell ref="D5:I5"/>
    <mergeCell ref="A17:E17"/>
    <mergeCell ref="F17:G17"/>
    <mergeCell ref="A44:E44"/>
    <mergeCell ref="F44:G44"/>
    <mergeCell ref="A45:E45"/>
    <mergeCell ref="F45:G45"/>
  </mergeCells>
  <printOptions/>
  <pageMargins left="0.75" right="0.75" top="0.64" bottom="0.4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85" zoomScaleNormal="95" zoomScaleSheetLayoutView="85" workbookViewId="0" topLeftCell="A1">
      <selection activeCell="E22" sqref="E22"/>
    </sheetView>
  </sheetViews>
  <sheetFormatPr defaultColWidth="9.140625" defaultRowHeight="15"/>
  <cols>
    <col min="1" max="1" width="4.140625" style="1" customWidth="1"/>
    <col min="2" max="2" width="34.00390625" style="0" customWidth="1"/>
    <col min="3" max="3" width="5.8515625" style="0" hidden="1" customWidth="1"/>
    <col min="4" max="4" width="12.7109375" style="0" bestFit="1" customWidth="1"/>
    <col min="5" max="5" width="14.8515625" style="0" customWidth="1"/>
    <col min="6" max="6" width="13.421875" style="0" customWidth="1"/>
    <col min="7" max="7" width="10.57421875" style="0" customWidth="1"/>
    <col min="8" max="8" width="11.57421875" style="0" customWidth="1"/>
    <col min="10" max="10" width="11.57421875" style="0" customWidth="1"/>
    <col min="11" max="11" width="13.28125" style="0" bestFit="1" customWidth="1"/>
    <col min="12" max="12" width="11.57421875" style="0" customWidth="1"/>
    <col min="13" max="13" width="9.57421875" style="0" customWidth="1"/>
    <col min="14" max="14" width="10.421875" style="0" customWidth="1"/>
    <col min="15" max="15" width="8.8515625" style="0" customWidth="1"/>
    <col min="16" max="16" width="12.00390625" style="0" customWidth="1"/>
    <col min="17" max="17" width="11.8515625" style="0" customWidth="1"/>
    <col min="18" max="18" width="10.57421875" style="0" customWidth="1"/>
    <col min="19" max="19" width="7.57421875" style="0" customWidth="1"/>
    <col min="20" max="20" width="8.7109375" style="0" customWidth="1"/>
    <col min="21" max="21" width="11.28125" style="0" customWidth="1"/>
  </cols>
  <sheetData>
    <row r="1" spans="1:3" s="4" customFormat="1" ht="15.75" thickBot="1">
      <c r="A1" s="1"/>
      <c r="B1" s="26" t="s">
        <v>31</v>
      </c>
      <c r="C1" s="26"/>
    </row>
    <row r="2" spans="1:21" ht="15">
      <c r="A2" s="117" t="s">
        <v>1</v>
      </c>
      <c r="B2" s="120" t="s">
        <v>115</v>
      </c>
      <c r="C2" s="28"/>
      <c r="D2" s="114" t="s">
        <v>2</v>
      </c>
      <c r="E2" s="115"/>
      <c r="F2" s="115"/>
      <c r="G2" s="115"/>
      <c r="H2" s="115"/>
      <c r="I2" s="116"/>
      <c r="J2" s="114" t="s">
        <v>3</v>
      </c>
      <c r="K2" s="115"/>
      <c r="L2" s="115"/>
      <c r="M2" s="115"/>
      <c r="N2" s="115"/>
      <c r="O2" s="116"/>
      <c r="P2" s="114" t="s">
        <v>4</v>
      </c>
      <c r="Q2" s="115"/>
      <c r="R2" s="115"/>
      <c r="S2" s="115"/>
      <c r="T2" s="115"/>
      <c r="U2" s="116"/>
    </row>
    <row r="3" spans="1:21" ht="15">
      <c r="A3" s="118"/>
      <c r="B3" s="120"/>
      <c r="C3" s="29"/>
      <c r="D3" s="111" t="s">
        <v>5</v>
      </c>
      <c r="E3" s="112" t="s">
        <v>6</v>
      </c>
      <c r="F3" s="112"/>
      <c r="G3" s="112"/>
      <c r="H3" s="112"/>
      <c r="I3" s="113"/>
      <c r="J3" s="111" t="s">
        <v>5</v>
      </c>
      <c r="K3" s="112" t="s">
        <v>6</v>
      </c>
      <c r="L3" s="112"/>
      <c r="M3" s="112"/>
      <c r="N3" s="112"/>
      <c r="O3" s="113"/>
      <c r="P3" s="111" t="s">
        <v>5</v>
      </c>
      <c r="Q3" s="112" t="s">
        <v>6</v>
      </c>
      <c r="R3" s="112"/>
      <c r="S3" s="112"/>
      <c r="T3" s="112"/>
      <c r="U3" s="113"/>
    </row>
    <row r="4" spans="1:21" s="4" customFormat="1" ht="111.75" customHeight="1">
      <c r="A4" s="119"/>
      <c r="B4" s="120"/>
      <c r="C4" s="29"/>
      <c r="D4" s="111"/>
      <c r="E4" s="2" t="s">
        <v>103</v>
      </c>
      <c r="F4" s="2" t="s">
        <v>102</v>
      </c>
      <c r="G4" s="2" t="s">
        <v>7</v>
      </c>
      <c r="H4" s="2" t="s">
        <v>8</v>
      </c>
      <c r="I4" s="3" t="s">
        <v>101</v>
      </c>
      <c r="J4" s="111"/>
      <c r="K4" s="2" t="s">
        <v>102</v>
      </c>
      <c r="L4" s="2" t="s">
        <v>103</v>
      </c>
      <c r="M4" s="2" t="s">
        <v>7</v>
      </c>
      <c r="N4" s="2" t="s">
        <v>8</v>
      </c>
      <c r="O4" s="3" t="s">
        <v>101</v>
      </c>
      <c r="P4" s="111"/>
      <c r="Q4" s="2" t="s">
        <v>102</v>
      </c>
      <c r="R4" s="2" t="s">
        <v>103</v>
      </c>
      <c r="S4" s="2" t="s">
        <v>7</v>
      </c>
      <c r="T4" s="2" t="s">
        <v>8</v>
      </c>
      <c r="U4" s="3" t="s">
        <v>101</v>
      </c>
    </row>
    <row r="5" spans="1:21" ht="15.75">
      <c r="A5" s="5"/>
      <c r="B5" s="6" t="s">
        <v>9</v>
      </c>
      <c r="C5" s="30"/>
      <c r="D5" s="7"/>
      <c r="E5" s="8"/>
      <c r="F5" s="8"/>
      <c r="G5" s="8"/>
      <c r="H5" s="8"/>
      <c r="I5" s="9"/>
      <c r="J5" s="7"/>
      <c r="K5" s="8"/>
      <c r="L5" s="8"/>
      <c r="M5" s="8"/>
      <c r="N5" s="8"/>
      <c r="O5" s="9"/>
      <c r="P5" s="7"/>
      <c r="Q5" s="8"/>
      <c r="R5" s="8"/>
      <c r="S5" s="8"/>
      <c r="T5" s="8"/>
      <c r="U5" s="9"/>
    </row>
    <row r="6" spans="1:21" ht="15.75">
      <c r="A6" s="5"/>
      <c r="B6" s="10" t="s">
        <v>10</v>
      </c>
      <c r="C6" s="31"/>
      <c r="D6" s="67">
        <f>SUM(E6:I6)</f>
        <v>10000</v>
      </c>
      <c r="E6" s="8"/>
      <c r="F6" s="8"/>
      <c r="G6" s="8"/>
      <c r="H6" s="8">
        <v>10000</v>
      </c>
      <c r="I6" s="9"/>
      <c r="J6" s="67">
        <f>SUM(K6:O6)</f>
        <v>0</v>
      </c>
      <c r="K6" s="8"/>
      <c r="L6" s="8"/>
      <c r="M6" s="8"/>
      <c r="N6" s="8"/>
      <c r="O6" s="9"/>
      <c r="P6" s="67">
        <f>SUM(Q6:U6)</f>
        <v>0</v>
      </c>
      <c r="Q6" s="8"/>
      <c r="R6" s="8"/>
      <c r="S6" s="8"/>
      <c r="T6" s="8"/>
      <c r="U6" s="9"/>
    </row>
    <row r="7" spans="1:21" ht="15.75">
      <c r="A7" s="5"/>
      <c r="B7" s="10" t="s">
        <v>11</v>
      </c>
      <c r="C7" s="31"/>
      <c r="D7" s="67">
        <f>SUM(E7:I7)</f>
        <v>11024300</v>
      </c>
      <c r="E7" s="8">
        <v>10124300</v>
      </c>
      <c r="F7" s="8"/>
      <c r="G7" s="8"/>
      <c r="H7" s="8">
        <f>834700+65000+300</f>
        <v>900000</v>
      </c>
      <c r="I7" s="8"/>
      <c r="J7" s="67">
        <f>SUM(K7:O7)</f>
        <v>9852900</v>
      </c>
      <c r="K7" s="8">
        <f>K32</f>
        <v>9852900</v>
      </c>
      <c r="L7" s="8">
        <f>L32</f>
        <v>0</v>
      </c>
      <c r="M7" s="8"/>
      <c r="N7" s="8"/>
      <c r="O7" s="9"/>
      <c r="P7" s="67">
        <f>SUM(Q7:U7)</f>
        <v>9852900</v>
      </c>
      <c r="Q7" s="8">
        <f>Q32</f>
        <v>9852900</v>
      </c>
      <c r="R7" s="8">
        <f>R32</f>
        <v>0</v>
      </c>
      <c r="S7" s="8"/>
      <c r="T7" s="8"/>
      <c r="U7" s="9"/>
    </row>
    <row r="8" spans="1:21" s="13" customFormat="1" ht="26.25" customHeight="1">
      <c r="A8" s="11"/>
      <c r="B8" s="12" t="s">
        <v>5</v>
      </c>
      <c r="C8" s="32"/>
      <c r="D8" s="68">
        <f>D6+D7</f>
        <v>11034300</v>
      </c>
      <c r="E8" s="69">
        <f>E6+E7</f>
        <v>10124300</v>
      </c>
      <c r="F8" s="69">
        <f aca="true" t="shared" si="0" ref="F8:U8">F6+F7</f>
        <v>0</v>
      </c>
      <c r="G8" s="69">
        <f t="shared" si="0"/>
        <v>0</v>
      </c>
      <c r="H8" s="69">
        <f t="shared" si="0"/>
        <v>910000</v>
      </c>
      <c r="I8" s="70">
        <f t="shared" si="0"/>
        <v>0</v>
      </c>
      <c r="J8" s="68">
        <f t="shared" si="0"/>
        <v>9852900</v>
      </c>
      <c r="K8" s="69">
        <f t="shared" si="0"/>
        <v>9852900</v>
      </c>
      <c r="L8" s="69">
        <f t="shared" si="0"/>
        <v>0</v>
      </c>
      <c r="M8" s="69">
        <f t="shared" si="0"/>
        <v>0</v>
      </c>
      <c r="N8" s="69">
        <f t="shared" si="0"/>
        <v>0</v>
      </c>
      <c r="O8" s="70">
        <f t="shared" si="0"/>
        <v>0</v>
      </c>
      <c r="P8" s="68">
        <f t="shared" si="0"/>
        <v>9852900</v>
      </c>
      <c r="Q8" s="69">
        <f t="shared" si="0"/>
        <v>9852900</v>
      </c>
      <c r="R8" s="69">
        <f t="shared" si="0"/>
        <v>0</v>
      </c>
      <c r="S8" s="69">
        <f t="shared" si="0"/>
        <v>0</v>
      </c>
      <c r="T8" s="69">
        <f t="shared" si="0"/>
        <v>0</v>
      </c>
      <c r="U8" s="70">
        <f t="shared" si="0"/>
        <v>0</v>
      </c>
    </row>
    <row r="9" spans="1:21" ht="15.75">
      <c r="A9" s="5"/>
      <c r="B9" s="6" t="s">
        <v>12</v>
      </c>
      <c r="C9" s="30"/>
      <c r="D9" s="7"/>
      <c r="E9" s="8"/>
      <c r="F9" s="8"/>
      <c r="G9" s="8"/>
      <c r="H9" s="8"/>
      <c r="I9" s="9"/>
      <c r="J9" s="7"/>
      <c r="K9" s="8"/>
      <c r="L9" s="8"/>
      <c r="M9" s="8"/>
      <c r="N9" s="8"/>
      <c r="O9" s="9"/>
      <c r="P9" s="7"/>
      <c r="Q9" s="8"/>
      <c r="R9" s="8"/>
      <c r="S9" s="8"/>
      <c r="T9" s="8"/>
      <c r="U9" s="9"/>
    </row>
    <row r="10" spans="1:21" ht="15.75">
      <c r="A10" s="5">
        <v>1</v>
      </c>
      <c r="B10" s="10" t="s">
        <v>13</v>
      </c>
      <c r="C10" s="31">
        <v>211</v>
      </c>
      <c r="D10" s="67">
        <f aca="true" t="shared" si="1" ref="D10:U10">D11+D12+D13</f>
        <v>248834</v>
      </c>
      <c r="E10" s="71">
        <v>6700700</v>
      </c>
      <c r="F10" s="71">
        <f t="shared" si="1"/>
        <v>0</v>
      </c>
      <c r="G10" s="71">
        <f t="shared" si="1"/>
        <v>0</v>
      </c>
      <c r="H10" s="71">
        <f t="shared" si="1"/>
        <v>248834</v>
      </c>
      <c r="I10" s="72">
        <f t="shared" si="1"/>
        <v>0</v>
      </c>
      <c r="J10" s="67">
        <f t="shared" si="1"/>
        <v>0</v>
      </c>
      <c r="K10" s="71">
        <v>7529100</v>
      </c>
      <c r="L10" s="71">
        <f t="shared" si="1"/>
        <v>0</v>
      </c>
      <c r="M10" s="71">
        <f t="shared" si="1"/>
        <v>0</v>
      </c>
      <c r="N10" s="71">
        <f>N11+N12+N13</f>
        <v>0</v>
      </c>
      <c r="O10" s="72">
        <f t="shared" si="1"/>
        <v>0</v>
      </c>
      <c r="P10" s="67">
        <f t="shared" si="1"/>
        <v>0</v>
      </c>
      <c r="Q10" s="71">
        <v>7529100</v>
      </c>
      <c r="R10" s="71">
        <f t="shared" si="1"/>
        <v>0</v>
      </c>
      <c r="S10" s="71">
        <f t="shared" si="1"/>
        <v>0</v>
      </c>
      <c r="T10" s="71">
        <f>T11+T12+T13</f>
        <v>0</v>
      </c>
      <c r="U10" s="72">
        <f t="shared" si="1"/>
        <v>0</v>
      </c>
    </row>
    <row r="11" spans="1:21" s="16" customFormat="1" ht="15">
      <c r="A11" s="14"/>
      <c r="B11" s="15" t="s">
        <v>14</v>
      </c>
      <c r="C11" s="33"/>
      <c r="D11" s="73">
        <f>SUM(E11:I11)</f>
        <v>195680</v>
      </c>
      <c r="E11" s="74"/>
      <c r="F11" s="74"/>
      <c r="G11" s="74"/>
      <c r="H11" s="74">
        <v>195680</v>
      </c>
      <c r="I11" s="75"/>
      <c r="J11" s="73">
        <f>SUM(K11:O11)</f>
        <v>0</v>
      </c>
      <c r="K11" s="74"/>
      <c r="L11" s="74"/>
      <c r="M11" s="74"/>
      <c r="N11" s="74"/>
      <c r="O11" s="75"/>
      <c r="P11" s="73">
        <f>SUM(Q11:U11)</f>
        <v>0</v>
      </c>
      <c r="Q11" s="74">
        <f>K11</f>
        <v>0</v>
      </c>
      <c r="R11" s="74"/>
      <c r="S11" s="74"/>
      <c r="T11" s="74"/>
      <c r="U11" s="75"/>
    </row>
    <row r="12" spans="1:21" s="16" customFormat="1" ht="15">
      <c r="A12" s="14"/>
      <c r="B12" s="15" t="s">
        <v>15</v>
      </c>
      <c r="C12" s="33"/>
      <c r="D12" s="73">
        <f>SUM(E12:I12)</f>
        <v>0</v>
      </c>
      <c r="E12" s="74"/>
      <c r="F12" s="74"/>
      <c r="G12" s="74"/>
      <c r="H12" s="74"/>
      <c r="I12" s="75"/>
      <c r="J12" s="73">
        <f>SUM(K12:O12)</f>
        <v>0</v>
      </c>
      <c r="K12" s="74"/>
      <c r="L12" s="74"/>
      <c r="M12" s="74"/>
      <c r="N12" s="74"/>
      <c r="O12" s="75"/>
      <c r="P12" s="73">
        <f>SUM(Q12:U12)</f>
        <v>0</v>
      </c>
      <c r="Q12" s="74">
        <f>K12</f>
        <v>0</v>
      </c>
      <c r="R12" s="74"/>
      <c r="S12" s="74"/>
      <c r="T12" s="74"/>
      <c r="U12" s="75"/>
    </row>
    <row r="13" spans="1:21" s="16" customFormat="1" ht="15">
      <c r="A13" s="14"/>
      <c r="B13" s="15" t="s">
        <v>16</v>
      </c>
      <c r="C13" s="33"/>
      <c r="D13" s="73">
        <f>SUM(E13:I13)</f>
        <v>53154</v>
      </c>
      <c r="E13" s="74"/>
      <c r="F13" s="74"/>
      <c r="G13" s="74"/>
      <c r="H13" s="74">
        <v>53154</v>
      </c>
      <c r="I13" s="75"/>
      <c r="J13" s="73">
        <f>SUM(K13:O13)</f>
        <v>0</v>
      </c>
      <c r="K13" s="74"/>
      <c r="L13" s="74"/>
      <c r="M13" s="74"/>
      <c r="N13" s="74"/>
      <c r="O13" s="75"/>
      <c r="P13" s="73">
        <f>SUM(Q13:U13)</f>
        <v>0</v>
      </c>
      <c r="Q13" s="74">
        <f>K13</f>
        <v>0</v>
      </c>
      <c r="R13" s="74"/>
      <c r="S13" s="74"/>
      <c r="T13" s="74"/>
      <c r="U13" s="75"/>
    </row>
    <row r="14" spans="1:21" ht="15.75">
      <c r="A14" s="5">
        <v>2</v>
      </c>
      <c r="B14" s="17" t="s">
        <v>17</v>
      </c>
      <c r="C14" s="34">
        <v>213</v>
      </c>
      <c r="D14" s="67">
        <f aca="true" t="shared" si="2" ref="D14:U14">D15+D16+D17</f>
        <v>85101.22800000002</v>
      </c>
      <c r="E14" s="71">
        <v>1883600</v>
      </c>
      <c r="F14" s="71">
        <f t="shared" si="2"/>
        <v>0</v>
      </c>
      <c r="G14" s="71">
        <f t="shared" si="2"/>
        <v>0</v>
      </c>
      <c r="H14" s="71">
        <f t="shared" si="2"/>
        <v>85101.22800000002</v>
      </c>
      <c r="I14" s="72">
        <f t="shared" si="2"/>
        <v>0</v>
      </c>
      <c r="J14" s="67">
        <f t="shared" si="2"/>
        <v>0</v>
      </c>
      <c r="K14" s="71">
        <v>2273800</v>
      </c>
      <c r="L14" s="71">
        <f t="shared" si="2"/>
        <v>0</v>
      </c>
      <c r="M14" s="71">
        <f t="shared" si="2"/>
        <v>0</v>
      </c>
      <c r="N14" s="71">
        <f>N15+N16+N17</f>
        <v>0</v>
      </c>
      <c r="O14" s="72">
        <f t="shared" si="2"/>
        <v>0</v>
      </c>
      <c r="P14" s="67">
        <f t="shared" si="2"/>
        <v>0</v>
      </c>
      <c r="Q14" s="71">
        <v>2273800</v>
      </c>
      <c r="R14" s="71">
        <f t="shared" si="2"/>
        <v>0</v>
      </c>
      <c r="S14" s="71">
        <f t="shared" si="2"/>
        <v>0</v>
      </c>
      <c r="T14" s="71">
        <f>T15+T16+T17</f>
        <v>0</v>
      </c>
      <c r="U14" s="72">
        <f t="shared" si="2"/>
        <v>0</v>
      </c>
    </row>
    <row r="15" spans="1:21" s="16" customFormat="1" ht="15">
      <c r="A15" s="14"/>
      <c r="B15" s="15" t="s">
        <v>14</v>
      </c>
      <c r="C15" s="33"/>
      <c r="D15" s="73">
        <f aca="true" t="shared" si="3" ref="D15:D31">SUM(E15:I15)</f>
        <v>66922.56000000001</v>
      </c>
      <c r="E15" s="74">
        <f aca="true" t="shared" si="4" ref="E15:F17">E11*0.342</f>
        <v>0</v>
      </c>
      <c r="F15" s="74">
        <f t="shared" si="4"/>
        <v>0</v>
      </c>
      <c r="G15" s="74"/>
      <c r="H15" s="74">
        <f>H11*0.342</f>
        <v>66922.56000000001</v>
      </c>
      <c r="I15" s="75"/>
      <c r="J15" s="73">
        <f aca="true" t="shared" si="5" ref="J15:J31">SUM(K15:O15)</f>
        <v>0</v>
      </c>
      <c r="K15" s="74"/>
      <c r="L15" s="74">
        <f>ROUND(L11*30.2%,0)</f>
        <v>0</v>
      </c>
      <c r="M15" s="74"/>
      <c r="N15" s="74"/>
      <c r="O15" s="75"/>
      <c r="P15" s="73">
        <f aca="true" t="shared" si="6" ref="P15:P31">SUM(Q15:U15)</f>
        <v>0</v>
      </c>
      <c r="Q15" s="74">
        <f>K15</f>
        <v>0</v>
      </c>
      <c r="R15" s="74">
        <f>ROUND(R11*30.2%,0)</f>
        <v>0</v>
      </c>
      <c r="S15" s="74"/>
      <c r="T15" s="74"/>
      <c r="U15" s="75"/>
    </row>
    <row r="16" spans="1:21" s="16" customFormat="1" ht="15">
      <c r="A16" s="14"/>
      <c r="B16" s="15" t="s">
        <v>15</v>
      </c>
      <c r="C16" s="33"/>
      <c r="D16" s="73">
        <f t="shared" si="3"/>
        <v>0</v>
      </c>
      <c r="E16" s="74">
        <f t="shared" si="4"/>
        <v>0</v>
      </c>
      <c r="F16" s="74">
        <f t="shared" si="4"/>
        <v>0</v>
      </c>
      <c r="G16" s="74"/>
      <c r="H16" s="74">
        <f>H12*0.342</f>
        <v>0</v>
      </c>
      <c r="I16" s="75"/>
      <c r="J16" s="73">
        <f t="shared" si="5"/>
        <v>0</v>
      </c>
      <c r="K16" s="74"/>
      <c r="L16" s="74">
        <f>ROUND(L12*30.2%,0)</f>
        <v>0</v>
      </c>
      <c r="M16" s="74"/>
      <c r="N16" s="74">
        <f>ROUND(N12*30.2%,0)</f>
        <v>0</v>
      </c>
      <c r="O16" s="75"/>
      <c r="P16" s="73">
        <f t="shared" si="6"/>
        <v>0</v>
      </c>
      <c r="Q16" s="74">
        <f>K16</f>
        <v>0</v>
      </c>
      <c r="R16" s="74">
        <f>ROUND(R12*30.2%,0)</f>
        <v>0</v>
      </c>
      <c r="S16" s="74"/>
      <c r="T16" s="74">
        <f>ROUND(T12*30.2%,0)</f>
        <v>0</v>
      </c>
      <c r="U16" s="75"/>
    </row>
    <row r="17" spans="1:21" s="16" customFormat="1" ht="15">
      <c r="A17" s="14"/>
      <c r="B17" s="15" t="s">
        <v>16</v>
      </c>
      <c r="C17" s="33"/>
      <c r="D17" s="73">
        <f t="shared" si="3"/>
        <v>18178.668</v>
      </c>
      <c r="E17" s="74">
        <f t="shared" si="4"/>
        <v>0</v>
      </c>
      <c r="F17" s="74">
        <f t="shared" si="4"/>
        <v>0</v>
      </c>
      <c r="G17" s="74"/>
      <c r="H17" s="74">
        <f>H13*0.342</f>
        <v>18178.668</v>
      </c>
      <c r="I17" s="75"/>
      <c r="J17" s="73">
        <f t="shared" si="5"/>
        <v>0</v>
      </c>
      <c r="K17" s="74"/>
      <c r="L17" s="74">
        <f>ROUND(L13*30.2%,0)</f>
        <v>0</v>
      </c>
      <c r="M17" s="74"/>
      <c r="N17" s="74">
        <f>ROUND(N13*30.2%,0)</f>
        <v>0</v>
      </c>
      <c r="O17" s="75"/>
      <c r="P17" s="73">
        <f t="shared" si="6"/>
        <v>0</v>
      </c>
      <c r="Q17" s="74">
        <f>K17</f>
        <v>0</v>
      </c>
      <c r="R17" s="74">
        <f>ROUND(R13*30.2%,0)</f>
        <v>0</v>
      </c>
      <c r="S17" s="74"/>
      <c r="T17" s="74">
        <f>ROUND(T13*30.2%,0)</f>
        <v>0</v>
      </c>
      <c r="U17" s="75"/>
    </row>
    <row r="18" spans="1:21" s="4" customFormat="1" ht="24.75" customHeight="1">
      <c r="A18" s="5">
        <v>3</v>
      </c>
      <c r="B18" s="18" t="s">
        <v>32</v>
      </c>
      <c r="C18" s="35"/>
      <c r="D18" s="67">
        <f t="shared" si="3"/>
        <v>0</v>
      </c>
      <c r="E18" s="76"/>
      <c r="F18" s="76"/>
      <c r="G18" s="76"/>
      <c r="H18" s="76"/>
      <c r="I18" s="77"/>
      <c r="J18" s="67">
        <f t="shared" si="5"/>
        <v>0</v>
      </c>
      <c r="K18" s="76"/>
      <c r="L18" s="76"/>
      <c r="M18" s="76"/>
      <c r="N18" s="76"/>
      <c r="O18" s="77"/>
      <c r="P18" s="67">
        <f t="shared" si="6"/>
        <v>0</v>
      </c>
      <c r="Q18" s="76"/>
      <c r="R18" s="76"/>
      <c r="S18" s="76"/>
      <c r="T18" s="76"/>
      <c r="U18" s="77"/>
    </row>
    <row r="19" spans="1:21" s="4" customFormat="1" ht="15.75">
      <c r="A19" s="5">
        <v>4</v>
      </c>
      <c r="B19" s="18" t="s">
        <v>18</v>
      </c>
      <c r="C19" s="35">
        <v>221</v>
      </c>
      <c r="D19" s="67">
        <f t="shared" si="3"/>
        <v>50000</v>
      </c>
      <c r="E19" s="76">
        <v>50000</v>
      </c>
      <c r="F19" s="76"/>
      <c r="G19" s="76"/>
      <c r="H19" s="76"/>
      <c r="I19" s="77"/>
      <c r="J19" s="67">
        <f t="shared" si="5"/>
        <v>0</v>
      </c>
      <c r="K19" s="76"/>
      <c r="L19" s="76"/>
      <c r="M19" s="76"/>
      <c r="N19" s="76"/>
      <c r="O19" s="77"/>
      <c r="P19" s="67">
        <f t="shared" si="6"/>
        <v>0</v>
      </c>
      <c r="Q19" s="76"/>
      <c r="R19" s="76"/>
      <c r="S19" s="76"/>
      <c r="T19" s="76"/>
      <c r="U19" s="77"/>
    </row>
    <row r="20" spans="1:21" s="4" customFormat="1" ht="15" customHeight="1">
      <c r="A20" s="5">
        <v>5</v>
      </c>
      <c r="B20" s="18" t="s">
        <v>19</v>
      </c>
      <c r="C20" s="35">
        <v>222</v>
      </c>
      <c r="D20" s="67">
        <f t="shared" si="3"/>
        <v>2000</v>
      </c>
      <c r="E20" s="76"/>
      <c r="F20" s="76"/>
      <c r="G20" s="76"/>
      <c r="H20" s="76">
        <v>2000</v>
      </c>
      <c r="I20" s="77"/>
      <c r="J20" s="67">
        <f t="shared" si="5"/>
        <v>0</v>
      </c>
      <c r="K20" s="76"/>
      <c r="L20" s="76"/>
      <c r="M20" s="76"/>
      <c r="N20" s="76"/>
      <c r="O20" s="77"/>
      <c r="P20" s="67">
        <f t="shared" si="6"/>
        <v>0</v>
      </c>
      <c r="Q20" s="76"/>
      <c r="R20" s="76"/>
      <c r="S20" s="76"/>
      <c r="T20" s="76"/>
      <c r="U20" s="77"/>
    </row>
    <row r="21" spans="1:21" s="4" customFormat="1" ht="15" customHeight="1">
      <c r="A21" s="5">
        <v>6</v>
      </c>
      <c r="B21" s="18" t="s">
        <v>20</v>
      </c>
      <c r="C21" s="35">
        <v>223</v>
      </c>
      <c r="D21" s="67">
        <f t="shared" si="3"/>
        <v>1294250.77</v>
      </c>
      <c r="E21" s="76">
        <f>1210000+21902+39500</f>
        <v>1271402</v>
      </c>
      <c r="F21" s="76"/>
      <c r="G21" s="76"/>
      <c r="H21" s="76">
        <f>5000+16064.77+1784</f>
        <v>22848.77</v>
      </c>
      <c r="I21" s="77"/>
      <c r="J21" s="67">
        <f t="shared" si="5"/>
        <v>0</v>
      </c>
      <c r="K21" s="76"/>
      <c r="L21" s="76"/>
      <c r="M21" s="76"/>
      <c r="N21" s="76"/>
      <c r="O21" s="77"/>
      <c r="P21" s="67">
        <f t="shared" si="6"/>
        <v>0</v>
      </c>
      <c r="Q21" s="76"/>
      <c r="R21" s="76"/>
      <c r="S21" s="76"/>
      <c r="T21" s="76"/>
      <c r="U21" s="77"/>
    </row>
    <row r="22" spans="1:21" s="4" customFormat="1" ht="15" customHeight="1">
      <c r="A22" s="5">
        <v>7</v>
      </c>
      <c r="B22" s="18" t="s">
        <v>33</v>
      </c>
      <c r="C22" s="35">
        <v>224</v>
      </c>
      <c r="D22" s="67">
        <f t="shared" si="3"/>
        <v>0</v>
      </c>
      <c r="E22" s="76"/>
      <c r="F22" s="76"/>
      <c r="G22" s="76"/>
      <c r="H22" s="76"/>
      <c r="I22" s="77"/>
      <c r="J22" s="67">
        <f t="shared" si="5"/>
        <v>0</v>
      </c>
      <c r="K22" s="76"/>
      <c r="L22" s="76"/>
      <c r="M22" s="76"/>
      <c r="N22" s="76"/>
      <c r="O22" s="77"/>
      <c r="P22" s="67">
        <f t="shared" si="6"/>
        <v>0</v>
      </c>
      <c r="Q22" s="76"/>
      <c r="R22" s="76"/>
      <c r="S22" s="76"/>
      <c r="T22" s="76"/>
      <c r="U22" s="77"/>
    </row>
    <row r="23" spans="1:21" s="4" customFormat="1" ht="15" customHeight="1">
      <c r="A23" s="5">
        <v>8</v>
      </c>
      <c r="B23" s="18" t="s">
        <v>21</v>
      </c>
      <c r="C23" s="35">
        <v>225</v>
      </c>
      <c r="D23" s="67">
        <f t="shared" si="3"/>
        <v>205876</v>
      </c>
      <c r="E23" s="76"/>
      <c r="F23" s="76"/>
      <c r="G23" s="76"/>
      <c r="H23" s="76">
        <f>202876+3000</f>
        <v>205876</v>
      </c>
      <c r="I23" s="77"/>
      <c r="J23" s="67">
        <f t="shared" si="5"/>
        <v>0</v>
      </c>
      <c r="K23" s="76"/>
      <c r="L23" s="76"/>
      <c r="M23" s="76"/>
      <c r="N23" s="76"/>
      <c r="O23" s="77"/>
      <c r="P23" s="67">
        <f t="shared" si="6"/>
        <v>0</v>
      </c>
      <c r="Q23" s="76"/>
      <c r="R23" s="76"/>
      <c r="S23" s="76"/>
      <c r="T23" s="76"/>
      <c r="U23" s="77"/>
    </row>
    <row r="24" spans="1:21" s="4" customFormat="1" ht="15" customHeight="1">
      <c r="A24" s="5">
        <v>9</v>
      </c>
      <c r="B24" s="18" t="s">
        <v>22</v>
      </c>
      <c r="C24" s="35">
        <v>310</v>
      </c>
      <c r="D24" s="67">
        <f t="shared" si="3"/>
        <v>12000</v>
      </c>
      <c r="E24" s="76"/>
      <c r="F24" s="76"/>
      <c r="G24" s="76"/>
      <c r="H24" s="76">
        <v>12000</v>
      </c>
      <c r="I24" s="77"/>
      <c r="J24" s="67">
        <f t="shared" si="5"/>
        <v>0</v>
      </c>
      <c r="K24" s="76"/>
      <c r="L24" s="76"/>
      <c r="M24" s="76"/>
      <c r="N24" s="76"/>
      <c r="O24" s="77"/>
      <c r="P24" s="67">
        <f t="shared" si="6"/>
        <v>0</v>
      </c>
      <c r="Q24" s="76"/>
      <c r="R24" s="76"/>
      <c r="S24" s="76"/>
      <c r="T24" s="76"/>
      <c r="U24" s="77"/>
    </row>
    <row r="25" spans="1:21" s="4" customFormat="1" ht="15" customHeight="1">
      <c r="A25" s="5">
        <v>10</v>
      </c>
      <c r="B25" s="18" t="s">
        <v>23</v>
      </c>
      <c r="C25" s="35">
        <v>310</v>
      </c>
      <c r="D25" s="67">
        <f t="shared" si="3"/>
        <v>0</v>
      </c>
      <c r="E25" s="76"/>
      <c r="F25" s="76"/>
      <c r="G25" s="76"/>
      <c r="H25" s="76"/>
      <c r="I25" s="77"/>
      <c r="J25" s="67">
        <f t="shared" si="5"/>
        <v>0</v>
      </c>
      <c r="K25" s="76"/>
      <c r="L25" s="76"/>
      <c r="M25" s="76"/>
      <c r="N25" s="76"/>
      <c r="O25" s="77"/>
      <c r="P25" s="67">
        <f t="shared" si="6"/>
        <v>0</v>
      </c>
      <c r="Q25" s="76"/>
      <c r="R25" s="76"/>
      <c r="S25" s="76"/>
      <c r="T25" s="76"/>
      <c r="U25" s="77"/>
    </row>
    <row r="26" spans="1:21" s="4" customFormat="1" ht="15" customHeight="1">
      <c r="A26" s="5">
        <v>11</v>
      </c>
      <c r="B26" s="18" t="s">
        <v>24</v>
      </c>
      <c r="C26" s="35">
        <v>340</v>
      </c>
      <c r="D26" s="67">
        <f t="shared" si="3"/>
        <v>178340</v>
      </c>
      <c r="E26" s="76">
        <v>100000</v>
      </c>
      <c r="F26" s="76"/>
      <c r="G26" s="76"/>
      <c r="H26" s="76">
        <f>71840+6500</f>
        <v>78340</v>
      </c>
      <c r="I26" s="77"/>
      <c r="J26" s="67">
        <f t="shared" si="5"/>
        <v>0</v>
      </c>
      <c r="K26" s="76"/>
      <c r="L26" s="76"/>
      <c r="M26" s="76"/>
      <c r="N26" s="76"/>
      <c r="O26" s="77"/>
      <c r="P26" s="67">
        <f t="shared" si="6"/>
        <v>0</v>
      </c>
      <c r="Q26" s="76"/>
      <c r="R26" s="76"/>
      <c r="S26" s="76"/>
      <c r="T26" s="76"/>
      <c r="U26" s="77"/>
    </row>
    <row r="27" spans="1:21" s="4" customFormat="1" ht="15" customHeight="1">
      <c r="A27" s="5">
        <v>12</v>
      </c>
      <c r="B27" s="18" t="s">
        <v>25</v>
      </c>
      <c r="C27" s="35"/>
      <c r="D27" s="67">
        <f t="shared" si="3"/>
        <v>0</v>
      </c>
      <c r="E27" s="76"/>
      <c r="F27" s="76"/>
      <c r="G27" s="76"/>
      <c r="H27" s="76"/>
      <c r="I27" s="77"/>
      <c r="J27" s="67">
        <f t="shared" si="5"/>
        <v>0</v>
      </c>
      <c r="K27" s="76"/>
      <c r="L27" s="76"/>
      <c r="M27" s="76"/>
      <c r="N27" s="76"/>
      <c r="O27" s="77"/>
      <c r="P27" s="67">
        <f t="shared" si="6"/>
        <v>0</v>
      </c>
      <c r="Q27" s="76"/>
      <c r="R27" s="76"/>
      <c r="S27" s="76"/>
      <c r="T27" s="76"/>
      <c r="U27" s="77"/>
    </row>
    <row r="28" spans="1:21" s="4" customFormat="1" ht="24" customHeight="1">
      <c r="A28" s="19" t="s">
        <v>26</v>
      </c>
      <c r="B28" s="20" t="s">
        <v>27</v>
      </c>
      <c r="C28" s="35">
        <v>212</v>
      </c>
      <c r="D28" s="67">
        <f t="shared" si="3"/>
        <v>0</v>
      </c>
      <c r="E28" s="76"/>
      <c r="F28" s="76"/>
      <c r="G28" s="76"/>
      <c r="H28" s="76"/>
      <c r="I28" s="77"/>
      <c r="J28" s="67">
        <f t="shared" si="5"/>
        <v>0</v>
      </c>
      <c r="K28" s="76"/>
      <c r="L28" s="76"/>
      <c r="M28" s="76"/>
      <c r="N28" s="76"/>
      <c r="O28" s="77"/>
      <c r="P28" s="67">
        <f t="shared" si="6"/>
        <v>0</v>
      </c>
      <c r="Q28" s="76"/>
      <c r="R28" s="76"/>
      <c r="S28" s="76"/>
      <c r="T28" s="76"/>
      <c r="U28" s="77"/>
    </row>
    <row r="29" spans="1:21" s="4" customFormat="1" ht="33" customHeight="1">
      <c r="A29" s="19" t="s">
        <v>28</v>
      </c>
      <c r="B29" s="20" t="s">
        <v>34</v>
      </c>
      <c r="C29" s="35">
        <v>290</v>
      </c>
      <c r="D29" s="67">
        <f t="shared" si="3"/>
        <v>0</v>
      </c>
      <c r="E29" s="76"/>
      <c r="F29" s="76"/>
      <c r="G29" s="76"/>
      <c r="H29" s="76"/>
      <c r="I29" s="77"/>
      <c r="J29" s="67">
        <f t="shared" si="5"/>
        <v>0</v>
      </c>
      <c r="K29" s="76"/>
      <c r="L29" s="76"/>
      <c r="M29" s="76"/>
      <c r="N29" s="76"/>
      <c r="O29" s="77"/>
      <c r="P29" s="67">
        <f t="shared" si="6"/>
        <v>0</v>
      </c>
      <c r="Q29" s="76"/>
      <c r="R29" s="76"/>
      <c r="S29" s="76"/>
      <c r="T29" s="76"/>
      <c r="U29" s="77"/>
    </row>
    <row r="30" spans="1:21" s="4" customFormat="1" ht="15.75">
      <c r="A30" s="5">
        <v>14</v>
      </c>
      <c r="B30" s="17" t="s">
        <v>29</v>
      </c>
      <c r="C30" s="34">
        <v>226</v>
      </c>
      <c r="D30" s="67">
        <f t="shared" si="3"/>
        <v>150097.6</v>
      </c>
      <c r="E30" s="76">
        <v>108097.6</v>
      </c>
      <c r="F30" s="76"/>
      <c r="G30" s="76"/>
      <c r="H30" s="76">
        <f>24000+25000-3000-4000</f>
        <v>42000</v>
      </c>
      <c r="I30" s="77"/>
      <c r="J30" s="67">
        <f t="shared" si="5"/>
        <v>0</v>
      </c>
      <c r="K30" s="76"/>
      <c r="L30" s="76"/>
      <c r="M30" s="76"/>
      <c r="N30" s="76"/>
      <c r="O30" s="77"/>
      <c r="P30" s="67">
        <f t="shared" si="6"/>
        <v>0</v>
      </c>
      <c r="Q30" s="76"/>
      <c r="R30" s="76"/>
      <c r="S30" s="76"/>
      <c r="T30" s="76"/>
      <c r="U30" s="77"/>
    </row>
    <row r="31" spans="1:21" s="4" customFormat="1" ht="25.5" customHeight="1">
      <c r="A31" s="5">
        <v>15</v>
      </c>
      <c r="B31" s="18" t="s">
        <v>96</v>
      </c>
      <c r="C31" s="35">
        <v>290</v>
      </c>
      <c r="D31" s="67">
        <f t="shared" si="3"/>
        <v>263000</v>
      </c>
      <c r="E31" s="76">
        <v>50000</v>
      </c>
      <c r="F31" s="76"/>
      <c r="G31" s="76"/>
      <c r="H31" s="76">
        <f>78000+134700+300</f>
        <v>213000</v>
      </c>
      <c r="I31" s="77"/>
      <c r="J31" s="67">
        <f t="shared" si="5"/>
        <v>50000</v>
      </c>
      <c r="K31" s="76">
        <v>50000</v>
      </c>
      <c r="L31" s="76"/>
      <c r="M31" s="76"/>
      <c r="N31" s="76"/>
      <c r="O31" s="77"/>
      <c r="P31" s="67">
        <f t="shared" si="6"/>
        <v>50000</v>
      </c>
      <c r="Q31" s="76">
        <v>50000</v>
      </c>
      <c r="R31" s="76"/>
      <c r="S31" s="76"/>
      <c r="T31" s="76"/>
      <c r="U31" s="77"/>
    </row>
    <row r="32" spans="1:21" s="23" customFormat="1" ht="30.75" customHeight="1" thickBot="1">
      <c r="A32" s="21"/>
      <c r="B32" s="22" t="s">
        <v>5</v>
      </c>
      <c r="C32" s="36"/>
      <c r="D32" s="78">
        <f aca="true" t="shared" si="7" ref="D32:U32">D10+D14+D18+D19+D20+D21+D22+D23+D24+D25+D26+D27+D28+D29+D30+D31</f>
        <v>2489499.598</v>
      </c>
      <c r="E32" s="79">
        <f t="shared" si="7"/>
        <v>10163799.6</v>
      </c>
      <c r="F32" s="79">
        <f t="shared" si="7"/>
        <v>0</v>
      </c>
      <c r="G32" s="79">
        <f t="shared" si="7"/>
        <v>0</v>
      </c>
      <c r="H32" s="79">
        <f t="shared" si="7"/>
        <v>909999.998</v>
      </c>
      <c r="I32" s="80">
        <f t="shared" si="7"/>
        <v>0</v>
      </c>
      <c r="J32" s="78">
        <f t="shared" si="7"/>
        <v>50000</v>
      </c>
      <c r="K32" s="79">
        <f t="shared" si="7"/>
        <v>9852900</v>
      </c>
      <c r="L32" s="79">
        <f t="shared" si="7"/>
        <v>0</v>
      </c>
      <c r="M32" s="79">
        <f t="shared" si="7"/>
        <v>0</v>
      </c>
      <c r="N32" s="79">
        <f t="shared" si="7"/>
        <v>0</v>
      </c>
      <c r="O32" s="80">
        <f t="shared" si="7"/>
        <v>0</v>
      </c>
      <c r="P32" s="78">
        <f t="shared" si="7"/>
        <v>50000</v>
      </c>
      <c r="Q32" s="79">
        <f t="shared" si="7"/>
        <v>9852900</v>
      </c>
      <c r="R32" s="79">
        <f t="shared" si="7"/>
        <v>0</v>
      </c>
      <c r="S32" s="79">
        <f t="shared" si="7"/>
        <v>0</v>
      </c>
      <c r="T32" s="79">
        <f t="shared" si="7"/>
        <v>0</v>
      </c>
      <c r="U32" s="80">
        <f t="shared" si="7"/>
        <v>0</v>
      </c>
    </row>
    <row r="33" spans="1:21" s="4" customFormat="1" ht="15">
      <c r="A33" s="24"/>
      <c r="B33" s="24"/>
      <c r="C33" s="24"/>
      <c r="D33" s="25">
        <f>E32+F32+G32+H32+I32</f>
        <v>11073799.598</v>
      </c>
      <c r="E33" s="81">
        <f>E32-E8</f>
        <v>39499.59999999963</v>
      </c>
      <c r="F33" s="81">
        <f>F32-F8</f>
        <v>0</v>
      </c>
      <c r="G33" s="81">
        <f>G32-G8</f>
        <v>0</v>
      </c>
      <c r="H33" s="81">
        <f>H32-H8</f>
        <v>-0.001999999978579581</v>
      </c>
      <c r="I33" s="81">
        <f>I32-I8</f>
        <v>0</v>
      </c>
      <c r="J33" s="25">
        <f>K32+L32+M32+N32+O32</f>
        <v>9852900</v>
      </c>
      <c r="K33" s="81">
        <f>K32-K8</f>
        <v>0</v>
      </c>
      <c r="L33" s="81">
        <f>L32-L8</f>
        <v>0</v>
      </c>
      <c r="M33" s="81">
        <f>M32-M8</f>
        <v>0</v>
      </c>
      <c r="N33" s="81">
        <f>N32-N8</f>
        <v>0</v>
      </c>
      <c r="O33" s="81">
        <f>O32-O8</f>
        <v>0</v>
      </c>
      <c r="P33" s="25">
        <f>Q32+R32+S32+T32+U32</f>
        <v>9852900</v>
      </c>
      <c r="Q33" s="81">
        <f>Q32-Q8</f>
        <v>0</v>
      </c>
      <c r="R33" s="81">
        <f>R32-R8</f>
        <v>0</v>
      </c>
      <c r="S33" s="81">
        <f>S32-S8</f>
        <v>0</v>
      </c>
      <c r="T33" s="81">
        <f>T32-T8</f>
        <v>0</v>
      </c>
      <c r="U33" s="81">
        <f>U32-U8</f>
        <v>0</v>
      </c>
    </row>
    <row r="34" spans="1:3" s="4" customFormat="1" ht="9" customHeight="1" thickBot="1">
      <c r="A34" s="1"/>
      <c r="B34" s="26"/>
      <c r="C34" s="26"/>
    </row>
    <row r="35" spans="1:20" s="4" customFormat="1" ht="21.75" customHeight="1" thickBot="1">
      <c r="A35" s="1"/>
      <c r="B35" s="26"/>
      <c r="C35" s="26"/>
      <c r="D35" s="27" t="s">
        <v>30</v>
      </c>
      <c r="E35" s="109">
        <f>E32+F32</f>
        <v>10163799.6</v>
      </c>
      <c r="F35" s="110"/>
      <c r="H35" s="37"/>
      <c r="J35" s="27" t="s">
        <v>30</v>
      </c>
      <c r="K35" s="109">
        <f>K32+L32</f>
        <v>9852900</v>
      </c>
      <c r="L35" s="110"/>
      <c r="N35" s="37"/>
      <c r="P35" s="27" t="s">
        <v>30</v>
      </c>
      <c r="Q35" s="109">
        <f>Q32+R32</f>
        <v>9852900</v>
      </c>
      <c r="R35" s="110"/>
      <c r="T35" s="37"/>
    </row>
    <row r="36" spans="1:5" s="4" customFormat="1" ht="15">
      <c r="A36" s="1"/>
      <c r="B36" s="4" t="s">
        <v>104</v>
      </c>
      <c r="C36" s="26"/>
      <c r="E36" s="4" t="s">
        <v>114</v>
      </c>
    </row>
  </sheetData>
  <sheetProtection/>
  <mergeCells count="14">
    <mergeCell ref="P2:U2"/>
    <mergeCell ref="D3:D4"/>
    <mergeCell ref="E3:I3"/>
    <mergeCell ref="A2:A4"/>
    <mergeCell ref="B2:B4"/>
    <mergeCell ref="D2:I2"/>
    <mergeCell ref="J2:O2"/>
    <mergeCell ref="E35:F35"/>
    <mergeCell ref="K35:L35"/>
    <mergeCell ref="Q35:R35"/>
    <mergeCell ref="J3:J4"/>
    <mergeCell ref="K3:O3"/>
    <mergeCell ref="P3:P4"/>
    <mergeCell ref="Q3:U3"/>
  </mergeCells>
  <printOptions/>
  <pageMargins left="0.31496062992125984" right="0.1968503937007874" top="0.2755905511811024" bottom="0.2755905511811024" header="0.1968503937007874" footer="0.1574803149606299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E27" sqref="E27"/>
    </sheetView>
  </sheetViews>
  <sheetFormatPr defaultColWidth="9.140625" defaultRowHeight="15"/>
  <cols>
    <col min="1" max="1" width="6.28125" style="38" customWidth="1"/>
    <col min="2" max="2" width="16.421875" style="38" customWidth="1"/>
    <col min="3" max="3" width="15.140625" style="38" customWidth="1"/>
    <col min="4" max="16384" width="9.140625" style="38" customWidth="1"/>
  </cols>
  <sheetData>
    <row r="1" spans="1:3" ht="12.75">
      <c r="A1" s="63"/>
      <c r="B1" s="64"/>
      <c r="C1" s="63"/>
    </row>
    <row r="2" spans="1:3" ht="12.75">
      <c r="A2" s="63"/>
      <c r="B2" s="63"/>
      <c r="C2" s="63"/>
    </row>
    <row r="3" spans="1:3" ht="12.75">
      <c r="A3" s="63"/>
      <c r="B3" s="63"/>
      <c r="C3" s="63"/>
    </row>
    <row r="4" spans="1:3" ht="12.75">
      <c r="A4" s="65"/>
      <c r="B4" s="63"/>
      <c r="C4" s="66"/>
    </row>
    <row r="5" spans="1:3" ht="12.75">
      <c r="A5" s="65"/>
      <c r="B5" s="63"/>
      <c r="C5" s="66"/>
    </row>
    <row r="6" spans="1:3" ht="12.75">
      <c r="A6" s="65"/>
      <c r="B6" s="63"/>
      <c r="C6" s="66"/>
    </row>
    <row r="7" spans="1:3" ht="12.75">
      <c r="A7" s="65"/>
      <c r="B7" s="63"/>
      <c r="C7" s="66"/>
    </row>
    <row r="8" spans="1:3" ht="12.75">
      <c r="A8" s="65"/>
      <c r="B8" s="63"/>
      <c r="C8" s="66"/>
    </row>
    <row r="9" spans="1:3" ht="12.75">
      <c r="A9" s="65"/>
      <c r="B9" s="63"/>
      <c r="C9" s="66"/>
    </row>
    <row r="10" spans="1:3" ht="12.75">
      <c r="A10" s="65"/>
      <c r="B10" s="63"/>
      <c r="C10" s="66"/>
    </row>
    <row r="11" spans="1:3" ht="12.75">
      <c r="A11" s="65"/>
      <c r="B11" s="63"/>
      <c r="C11" s="66"/>
    </row>
    <row r="12" spans="1:3" ht="12.75">
      <c r="A12" s="65"/>
      <c r="B12" s="63"/>
      <c r="C12" s="66"/>
    </row>
    <row r="13" spans="1:3" ht="12.75">
      <c r="A13" s="65"/>
      <c r="B13" s="63"/>
      <c r="C13" s="66"/>
    </row>
    <row r="14" spans="1:3" ht="12.75">
      <c r="A14" s="65"/>
      <c r="B14" s="63"/>
      <c r="C14" s="66"/>
    </row>
    <row r="15" spans="1:3" ht="12.75">
      <c r="A15" s="65"/>
      <c r="B15" s="63"/>
      <c r="C15" s="66"/>
    </row>
    <row r="16" spans="1:3" ht="12.75">
      <c r="A16" s="63"/>
      <c r="B16" s="63"/>
      <c r="C16" s="63"/>
    </row>
    <row r="17" spans="1:3" ht="12.75">
      <c r="A17" s="63"/>
      <c r="B17" s="63"/>
      <c r="C17" s="66"/>
    </row>
    <row r="18" spans="1:3" ht="12.75">
      <c r="A18" s="63"/>
      <c r="B18" s="63"/>
      <c r="C18" s="66"/>
    </row>
    <row r="19" ht="12.75">
      <c r="C19" s="39"/>
    </row>
    <row r="20" ht="12.75">
      <c r="C20" s="39"/>
    </row>
    <row r="21" ht="12.75">
      <c r="C21" s="39"/>
    </row>
    <row r="22" ht="12.75">
      <c r="C22" s="39"/>
    </row>
    <row r="23" ht="12.75">
      <c r="C23" s="39"/>
    </row>
    <row r="24" ht="12.75">
      <c r="C24" s="3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1</cp:lastModifiedBy>
  <cp:lastPrinted>2014-03-05T05:58:32Z</cp:lastPrinted>
  <dcterms:created xsi:type="dcterms:W3CDTF">2011-07-27T14:10:46Z</dcterms:created>
  <dcterms:modified xsi:type="dcterms:W3CDTF">2014-06-06T06:47:28Z</dcterms:modified>
  <cp:category/>
  <cp:version/>
  <cp:contentType/>
  <cp:contentStatus/>
</cp:coreProperties>
</file>